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структура затрат 2011" sheetId="1" r:id="rId1"/>
    <sheet name="осн техн показатели 2011" sheetId="2" r:id="rId2"/>
  </sheets>
  <definedNames/>
  <calcPr fullCalcOnLoad="1"/>
</workbook>
</file>

<file path=xl/sharedStrings.xml><?xml version="1.0" encoding="utf-8"?>
<sst xmlns="http://schemas.openxmlformats.org/spreadsheetml/2006/main" count="190" uniqueCount="140">
  <si>
    <t>Структура затрат на тепловую энергию</t>
  </si>
  <si>
    <t>по котельной ЗАО "Машиностроительный завод им. В.В. Воровского" ,</t>
  </si>
  <si>
    <t>принятая РЭК Свердловской области, на 2011 год</t>
  </si>
  <si>
    <t>№ п/п</t>
  </si>
  <si>
    <t>Наименование показателей</t>
  </si>
  <si>
    <t>Ед. изм.</t>
  </si>
  <si>
    <t>Произ-водство</t>
  </si>
  <si>
    <t xml:space="preserve">Передача </t>
  </si>
  <si>
    <t>Всего</t>
  </si>
  <si>
    <t>1</t>
  </si>
  <si>
    <t>Топливо на технологические цели, всего,
в том числе:</t>
  </si>
  <si>
    <t>тыс. руб.</t>
  </si>
  <si>
    <t>1.1</t>
  </si>
  <si>
    <t>Газ природный, поставляемый по 
регулируемым ценам</t>
  </si>
  <si>
    <t>1.1.1</t>
  </si>
  <si>
    <t>количество</t>
  </si>
  <si>
    <t>м3</t>
  </si>
  <si>
    <t>1.1.2</t>
  </si>
  <si>
    <t>цена</t>
  </si>
  <si>
    <t>руб./тыс.м3</t>
  </si>
  <si>
    <t>1.2</t>
  </si>
  <si>
    <t>Газ природный, поставляемый по 
нерегулируемым ценам</t>
  </si>
  <si>
    <t>1.2.1</t>
  </si>
  <si>
    <t>1.2.2</t>
  </si>
  <si>
    <t>2</t>
  </si>
  <si>
    <t>Затраты на электрическую энергию</t>
  </si>
  <si>
    <t>2.1</t>
  </si>
  <si>
    <t>тыс. кВтч</t>
  </si>
  <si>
    <t>2.2</t>
  </si>
  <si>
    <t>руб./кВтч</t>
  </si>
  <si>
    <t>3</t>
  </si>
  <si>
    <t>Вода на технологические нужды</t>
  </si>
  <si>
    <t>3.1</t>
  </si>
  <si>
    <t>тыс.м3</t>
  </si>
  <si>
    <t>3.2</t>
  </si>
  <si>
    <t>руб./м3</t>
  </si>
  <si>
    <t>4</t>
  </si>
  <si>
    <t>Реагенты</t>
  </si>
  <si>
    <t>5</t>
  </si>
  <si>
    <t>Оплата труда производственных рабочих</t>
  </si>
  <si>
    <t>5.1</t>
  </si>
  <si>
    <t>Численность персонала</t>
  </si>
  <si>
    <t>чел.</t>
  </si>
  <si>
    <t>5.2</t>
  </si>
  <si>
    <t>Средняя заработная плата</t>
  </si>
  <si>
    <t>руб.</t>
  </si>
  <si>
    <t>6</t>
  </si>
  <si>
    <t>Отчисления на соц. нужды (36,8%)</t>
  </si>
  <si>
    <t>7</t>
  </si>
  <si>
    <t>Амортизация оборудования</t>
  </si>
  <si>
    <t>8</t>
  </si>
  <si>
    <t>Отчисления в ремонтный фонд</t>
  </si>
  <si>
    <t>9</t>
  </si>
  <si>
    <t>Цеховые расходы</t>
  </si>
  <si>
    <t>10</t>
  </si>
  <si>
    <t>Общехозяйственные расходы</t>
  </si>
  <si>
    <t>11</t>
  </si>
  <si>
    <t>Другие затраты, относимые на себестоимость</t>
  </si>
  <si>
    <t>12</t>
  </si>
  <si>
    <t>Покупная энергия</t>
  </si>
  <si>
    <t>13</t>
  </si>
  <si>
    <t>Прочие расходы, не вошедшие в вышеперечисленные статьи затрат</t>
  </si>
  <si>
    <t>14</t>
  </si>
  <si>
    <t>Итого производственная себестоимость</t>
  </si>
  <si>
    <t>15</t>
  </si>
  <si>
    <t>Прибыль, в т.ч.</t>
  </si>
  <si>
    <t xml:space="preserve"> - налог на имущество</t>
  </si>
  <si>
    <t>16</t>
  </si>
  <si>
    <t>Необходимая валовая выручка</t>
  </si>
  <si>
    <t>17</t>
  </si>
  <si>
    <t>Выработка тепловой энергии</t>
  </si>
  <si>
    <t>тыс. Гкал</t>
  </si>
  <si>
    <t>18</t>
  </si>
  <si>
    <t>Отпуск энергии в сеть</t>
  </si>
  <si>
    <t>19</t>
  </si>
  <si>
    <t>Потери</t>
  </si>
  <si>
    <t>то же, в %</t>
  </si>
  <si>
    <t>%</t>
  </si>
  <si>
    <t>20</t>
  </si>
  <si>
    <t>Полезный отпуск энергии</t>
  </si>
  <si>
    <t>20.1</t>
  </si>
  <si>
    <t>- для собственного потребления</t>
  </si>
  <si>
    <t>20.2</t>
  </si>
  <si>
    <t>- бюджетным потребителям</t>
  </si>
  <si>
    <t>20.3</t>
  </si>
  <si>
    <t>- жилищным организациям и населению</t>
  </si>
  <si>
    <t>20.4</t>
  </si>
  <si>
    <t>- прочим потребителям</t>
  </si>
  <si>
    <t>21</t>
  </si>
  <si>
    <t>Себестоимость единицы тепловой энергии</t>
  </si>
  <si>
    <t>руб./Гкал</t>
  </si>
  <si>
    <t>22</t>
  </si>
  <si>
    <t>Средний одноставочный тариф</t>
  </si>
  <si>
    <t>Тарифы на тепловую энергию для потребителей</t>
  </si>
  <si>
    <t>Показатель</t>
  </si>
  <si>
    <t>Значение показателя</t>
  </si>
  <si>
    <t>1. Тариф на покупку энергии</t>
  </si>
  <si>
    <t>1.1. Топливная составляющая тарифа</t>
  </si>
  <si>
    <t>1.2. Покупная энергия в тарифе</t>
  </si>
  <si>
    <t>1.3. Другие затраты и прибыль в тарифе</t>
  </si>
  <si>
    <t>2. Плата за услуги по передаче энергии</t>
  </si>
  <si>
    <t>2.1. Ставка за содержание сетей</t>
  </si>
  <si>
    <t>2.2. Ставка по оплате потерь</t>
  </si>
  <si>
    <t>3. Средний одноставочный тариф</t>
  </si>
  <si>
    <t>4. Недополученный по независимым причинам доход</t>
  </si>
  <si>
    <t>5. Избыток средств полученных в предыдущем периоде</t>
  </si>
  <si>
    <t>6. Полный тариф на тепловую энергию</t>
  </si>
  <si>
    <t>Основные технические показатели</t>
  </si>
  <si>
    <t>Характеристика тепловых сетей, находящихся на балансе энергоснабжающей организации:</t>
  </si>
  <si>
    <t>Способ прокладки</t>
  </si>
  <si>
    <t>Наименование показателя</t>
  </si>
  <si>
    <t>Единица 
измерения</t>
  </si>
  <si>
    <t>1.</t>
  </si>
  <si>
    <t>Гкал/час</t>
  </si>
  <si>
    <t>1.1.</t>
  </si>
  <si>
    <t>2.</t>
  </si>
  <si>
    <t xml:space="preserve">шт. </t>
  </si>
  <si>
    <t>3.</t>
  </si>
  <si>
    <t>3.1.</t>
  </si>
  <si>
    <t>км</t>
  </si>
  <si>
    <t>3.2.</t>
  </si>
  <si>
    <t>наземный, подземный</t>
  </si>
  <si>
    <t>4.</t>
  </si>
  <si>
    <t>5.</t>
  </si>
  <si>
    <t>6.</t>
  </si>
  <si>
    <t>7.</t>
  </si>
  <si>
    <t>на  2011 год</t>
  </si>
  <si>
    <t>1. Установленная мощность энергетического источника, в т.ч.</t>
  </si>
  <si>
    <t>паровых котлов</t>
  </si>
  <si>
    <t>по котельной ЗАО "Машиностроительный завод им. В.В. Воровского"</t>
  </si>
  <si>
    <t>Количество котлов всего, в.ч.</t>
  </si>
  <si>
    <t>Количество котельных</t>
  </si>
  <si>
    <t>кг у. т./Гкал</t>
  </si>
  <si>
    <t>кВтч/Гкал</t>
  </si>
  <si>
    <t>Удельный расход условного топлива на единицу тепловой энергии, отпускаемой в тепловую сеть, принятый РЭК Свердловской области</t>
  </si>
  <si>
    <t>Удельный расход электрической энергии на единицу тепловой энергии, отпускаемой в тепловую сеть, принятый РЭК Свердловской области</t>
  </si>
  <si>
    <t>Удельный расход холодной воды на единицу тепловой энергии, отпускаемой в тепловую сеть, принятый РЭК Свердловской области</t>
  </si>
  <si>
    <t>куб.м/Гкал</t>
  </si>
  <si>
    <t>Протяженность в однотрубном измерении</t>
  </si>
  <si>
    <t>Инвестиционная программа на 2011 год не утверждалась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</si>
</sst>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/>
    </xf>
    <xf numFmtId="171" fontId="3" fillId="0" borderId="1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28">
      <selection activeCell="E58" sqref="E58:F58"/>
    </sheetView>
  </sheetViews>
  <sheetFormatPr defaultColWidth="9.00390625" defaultRowHeight="12.75"/>
  <cols>
    <col min="1" max="1" width="5.875" style="19" customWidth="1"/>
    <col min="2" max="2" width="42.25390625" style="1" customWidth="1"/>
    <col min="3" max="3" width="12.625" style="20" customWidth="1"/>
    <col min="4" max="6" width="11.375" style="21" customWidth="1"/>
    <col min="7" max="16384" width="9.125" style="1" customWidth="1"/>
  </cols>
  <sheetData>
    <row r="1" spans="1:6" ht="15.75">
      <c r="A1" s="26" t="s">
        <v>0</v>
      </c>
      <c r="B1" s="26"/>
      <c r="C1" s="26"/>
      <c r="D1" s="26"/>
      <c r="E1" s="26"/>
      <c r="F1" s="26"/>
    </row>
    <row r="2" spans="1:6" ht="15.75">
      <c r="A2" s="26" t="s">
        <v>1</v>
      </c>
      <c r="B2" s="26"/>
      <c r="C2" s="26"/>
      <c r="D2" s="26"/>
      <c r="E2" s="26"/>
      <c r="F2" s="26"/>
    </row>
    <row r="3" spans="1:6" ht="18.75" customHeight="1">
      <c r="A3" s="27" t="s">
        <v>2</v>
      </c>
      <c r="B3" s="27"/>
      <c r="C3" s="27"/>
      <c r="D3" s="27"/>
      <c r="E3" s="27"/>
      <c r="F3" s="27"/>
    </row>
    <row r="4" spans="1:7" ht="31.5">
      <c r="A4" s="2" t="s">
        <v>3</v>
      </c>
      <c r="B4" s="3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5"/>
    </row>
    <row r="5" spans="1:6" ht="30.75" customHeight="1">
      <c r="A5" s="6" t="s">
        <v>9</v>
      </c>
      <c r="B5" s="7" t="s">
        <v>10</v>
      </c>
      <c r="C5" s="8" t="s">
        <v>11</v>
      </c>
      <c r="D5" s="9">
        <f>D6+D9</f>
        <v>6933.22</v>
      </c>
      <c r="E5" s="9"/>
      <c r="F5" s="9">
        <f aca="true" t="shared" si="0" ref="F5:F14">D5</f>
        <v>6933.22</v>
      </c>
    </row>
    <row r="6" spans="1:6" ht="31.5">
      <c r="A6" s="6" t="s">
        <v>12</v>
      </c>
      <c r="B6" s="7" t="s">
        <v>13</v>
      </c>
      <c r="C6" s="8" t="s">
        <v>11</v>
      </c>
      <c r="D6" s="9">
        <f>ROUND(D7*D8/1000,2)</f>
        <v>1492.55</v>
      </c>
      <c r="E6" s="9"/>
      <c r="F6" s="9">
        <f t="shared" si="0"/>
        <v>1492.55</v>
      </c>
    </row>
    <row r="7" spans="1:6" ht="15.75">
      <c r="A7" s="6" t="s">
        <v>14</v>
      </c>
      <c r="B7" s="10" t="s">
        <v>15</v>
      </c>
      <c r="C7" s="8" t="s">
        <v>16</v>
      </c>
      <c r="D7" s="9">
        <v>507.3</v>
      </c>
      <c r="E7" s="9"/>
      <c r="F7" s="9">
        <f t="shared" si="0"/>
        <v>507.3</v>
      </c>
    </row>
    <row r="8" spans="1:6" ht="15.75">
      <c r="A8" s="6" t="s">
        <v>17</v>
      </c>
      <c r="B8" s="10" t="s">
        <v>18</v>
      </c>
      <c r="C8" s="8" t="s">
        <v>19</v>
      </c>
      <c r="D8" s="9">
        <v>2942.14</v>
      </c>
      <c r="E8" s="9"/>
      <c r="F8" s="9">
        <f t="shared" si="0"/>
        <v>2942.14</v>
      </c>
    </row>
    <row r="9" spans="1:6" ht="31.5">
      <c r="A9" s="6" t="s">
        <v>20</v>
      </c>
      <c r="B9" s="7" t="s">
        <v>21</v>
      </c>
      <c r="C9" s="8" t="s">
        <v>11</v>
      </c>
      <c r="D9" s="9">
        <f>ROUND(D10*D11/1000,2)</f>
        <v>5440.67</v>
      </c>
      <c r="E9" s="9"/>
      <c r="F9" s="9">
        <f t="shared" si="0"/>
        <v>5440.67</v>
      </c>
    </row>
    <row r="10" spans="1:6" ht="15.75">
      <c r="A10" s="6" t="s">
        <v>22</v>
      </c>
      <c r="B10" s="10" t="s">
        <v>15</v>
      </c>
      <c r="C10" s="8" t="s">
        <v>16</v>
      </c>
      <c r="D10" s="9">
        <v>1708.4</v>
      </c>
      <c r="E10" s="9"/>
      <c r="F10" s="9">
        <f t="shared" si="0"/>
        <v>1708.4</v>
      </c>
    </row>
    <row r="11" spans="1:6" ht="15.75">
      <c r="A11" s="6" t="s">
        <v>23</v>
      </c>
      <c r="B11" s="10" t="s">
        <v>18</v>
      </c>
      <c r="C11" s="8" t="s">
        <v>19</v>
      </c>
      <c r="D11" s="9">
        <v>3184.66</v>
      </c>
      <c r="E11" s="9"/>
      <c r="F11" s="9">
        <f t="shared" si="0"/>
        <v>3184.66</v>
      </c>
    </row>
    <row r="12" spans="1:6" ht="15.75">
      <c r="A12" s="6" t="s">
        <v>24</v>
      </c>
      <c r="B12" s="10" t="s">
        <v>25</v>
      </c>
      <c r="C12" s="8" t="s">
        <v>11</v>
      </c>
      <c r="D12" s="9">
        <v>926.46</v>
      </c>
      <c r="E12" s="9"/>
      <c r="F12" s="9">
        <f t="shared" si="0"/>
        <v>926.46</v>
      </c>
    </row>
    <row r="13" spans="1:6" ht="15.75">
      <c r="A13" s="6" t="s">
        <v>26</v>
      </c>
      <c r="B13" s="10" t="s">
        <v>15</v>
      </c>
      <c r="C13" s="8" t="s">
        <v>27</v>
      </c>
      <c r="D13" s="9">
        <v>348.7</v>
      </c>
      <c r="E13" s="9"/>
      <c r="F13" s="9">
        <f t="shared" si="0"/>
        <v>348.7</v>
      </c>
    </row>
    <row r="14" spans="1:6" ht="15.75">
      <c r="A14" s="6" t="s">
        <v>28</v>
      </c>
      <c r="B14" s="10" t="s">
        <v>18</v>
      </c>
      <c r="C14" s="8" t="s">
        <v>29</v>
      </c>
      <c r="D14" s="9">
        <v>2.66</v>
      </c>
      <c r="E14" s="9"/>
      <c r="F14" s="9">
        <f t="shared" si="0"/>
        <v>2.66</v>
      </c>
    </row>
    <row r="15" spans="1:6" ht="15.75">
      <c r="A15" s="6" t="s">
        <v>30</v>
      </c>
      <c r="B15" s="10" t="s">
        <v>31</v>
      </c>
      <c r="C15" s="8" t="s">
        <v>11</v>
      </c>
      <c r="D15" s="9">
        <v>22.13</v>
      </c>
      <c r="E15" s="9">
        <v>17.83</v>
      </c>
      <c r="F15" s="9">
        <f>D15+E15</f>
        <v>39.959999999999994</v>
      </c>
    </row>
    <row r="16" spans="1:6" ht="15.75">
      <c r="A16" s="6" t="s">
        <v>32</v>
      </c>
      <c r="B16" s="10" t="s">
        <v>15</v>
      </c>
      <c r="C16" s="8" t="s">
        <v>33</v>
      </c>
      <c r="D16" s="11">
        <v>1.254</v>
      </c>
      <c r="E16" s="9">
        <v>1.01</v>
      </c>
      <c r="F16" s="11">
        <f>D16+E16</f>
        <v>2.2640000000000002</v>
      </c>
    </row>
    <row r="17" spans="1:6" ht="15.75">
      <c r="A17" s="6" t="s">
        <v>34</v>
      </c>
      <c r="B17" s="10" t="s">
        <v>18</v>
      </c>
      <c r="C17" s="8" t="s">
        <v>35</v>
      </c>
      <c r="D17" s="9">
        <f>D15/D16</f>
        <v>17.647527910685806</v>
      </c>
      <c r="E17" s="9">
        <f>E15/E16</f>
        <v>17.653465346534652</v>
      </c>
      <c r="F17" s="9">
        <f>F15/F16</f>
        <v>17.650176678445224</v>
      </c>
    </row>
    <row r="18" spans="1:6" ht="15.75">
      <c r="A18" s="6" t="s">
        <v>36</v>
      </c>
      <c r="B18" s="10" t="s">
        <v>37</v>
      </c>
      <c r="C18" s="8" t="s">
        <v>11</v>
      </c>
      <c r="D18" s="9"/>
      <c r="E18" s="9"/>
      <c r="F18" s="9"/>
    </row>
    <row r="19" spans="1:6" ht="15.75">
      <c r="A19" s="6" t="s">
        <v>38</v>
      </c>
      <c r="B19" s="10" t="s">
        <v>39</v>
      </c>
      <c r="C19" s="8" t="s">
        <v>11</v>
      </c>
      <c r="D19" s="9">
        <v>1512</v>
      </c>
      <c r="E19" s="9">
        <v>540</v>
      </c>
      <c r="F19" s="9">
        <f>D19+E19</f>
        <v>2052</v>
      </c>
    </row>
    <row r="20" spans="1:6" ht="15.75">
      <c r="A20" s="6" t="s">
        <v>40</v>
      </c>
      <c r="B20" s="10" t="s">
        <v>41</v>
      </c>
      <c r="C20" s="8" t="s">
        <v>42</v>
      </c>
      <c r="D20" s="12">
        <v>14</v>
      </c>
      <c r="E20" s="12">
        <v>5</v>
      </c>
      <c r="F20" s="12">
        <f>D20+E20</f>
        <v>19</v>
      </c>
    </row>
    <row r="21" spans="1:6" ht="15.75">
      <c r="A21" s="6" t="s">
        <v>43</v>
      </c>
      <c r="B21" s="10" t="s">
        <v>44</v>
      </c>
      <c r="C21" s="8" t="s">
        <v>45</v>
      </c>
      <c r="D21" s="12">
        <f>D19/D20/12*1000</f>
        <v>9000</v>
      </c>
      <c r="E21" s="12">
        <f>E19/E20/12*1000</f>
        <v>9000</v>
      </c>
      <c r="F21" s="12">
        <f>F19/F20/12*1000</f>
        <v>9000</v>
      </c>
    </row>
    <row r="22" spans="1:6" ht="15.75">
      <c r="A22" s="6" t="s">
        <v>46</v>
      </c>
      <c r="B22" s="10" t="s">
        <v>47</v>
      </c>
      <c r="C22" s="8" t="s">
        <v>11</v>
      </c>
      <c r="D22" s="9">
        <v>556.42</v>
      </c>
      <c r="E22" s="9">
        <v>198.72</v>
      </c>
      <c r="F22" s="9">
        <f aca="true" t="shared" si="1" ref="F22:F33">D22+E22</f>
        <v>755.14</v>
      </c>
    </row>
    <row r="23" spans="1:6" ht="15.75">
      <c r="A23" s="6" t="s">
        <v>48</v>
      </c>
      <c r="B23" s="10" t="s">
        <v>49</v>
      </c>
      <c r="C23" s="8" t="s">
        <v>11</v>
      </c>
      <c r="D23" s="9">
        <v>426.58</v>
      </c>
      <c r="E23" s="9">
        <v>15.25</v>
      </c>
      <c r="F23" s="9">
        <f t="shared" si="1"/>
        <v>441.83</v>
      </c>
    </row>
    <row r="24" spans="1:6" ht="15.75">
      <c r="A24" s="6" t="s">
        <v>50</v>
      </c>
      <c r="B24" s="10" t="s">
        <v>51</v>
      </c>
      <c r="C24" s="8" t="s">
        <v>11</v>
      </c>
      <c r="D24" s="9">
        <v>186.83</v>
      </c>
      <c r="E24" s="9">
        <v>144.66</v>
      </c>
      <c r="F24" s="9">
        <f t="shared" si="1"/>
        <v>331.49</v>
      </c>
    </row>
    <row r="25" spans="1:6" ht="15.75">
      <c r="A25" s="6" t="s">
        <v>52</v>
      </c>
      <c r="B25" s="10" t="s">
        <v>53</v>
      </c>
      <c r="C25" s="8" t="s">
        <v>11</v>
      </c>
      <c r="D25" s="9">
        <v>176.23</v>
      </c>
      <c r="E25" s="12">
        <v>0</v>
      </c>
      <c r="F25" s="9">
        <f t="shared" si="1"/>
        <v>176.23</v>
      </c>
    </row>
    <row r="26" spans="1:6" ht="15.75">
      <c r="A26" s="6" t="s">
        <v>54</v>
      </c>
      <c r="B26" s="10" t="s">
        <v>55</v>
      </c>
      <c r="C26" s="8" t="s">
        <v>11</v>
      </c>
      <c r="D26" s="9">
        <v>181.96</v>
      </c>
      <c r="E26" s="12">
        <v>0</v>
      </c>
      <c r="F26" s="9">
        <f t="shared" si="1"/>
        <v>181.96</v>
      </c>
    </row>
    <row r="27" spans="1:6" ht="15.75">
      <c r="A27" s="6" t="s">
        <v>56</v>
      </c>
      <c r="B27" s="10" t="s">
        <v>57</v>
      </c>
      <c r="C27" s="8" t="s">
        <v>11</v>
      </c>
      <c r="D27" s="12">
        <v>0</v>
      </c>
      <c r="E27" s="12">
        <v>0</v>
      </c>
      <c r="F27" s="9">
        <f t="shared" si="1"/>
        <v>0</v>
      </c>
    </row>
    <row r="28" spans="1:6" ht="15.75">
      <c r="A28" s="6" t="s">
        <v>58</v>
      </c>
      <c r="B28" s="10" t="s">
        <v>59</v>
      </c>
      <c r="C28" s="8" t="s">
        <v>11</v>
      </c>
      <c r="D28" s="12">
        <v>0</v>
      </c>
      <c r="E28" s="12">
        <v>0</v>
      </c>
      <c r="F28" s="9">
        <f t="shared" si="1"/>
        <v>0</v>
      </c>
    </row>
    <row r="29" spans="1:6" ht="31.5">
      <c r="A29" s="6" t="s">
        <v>60</v>
      </c>
      <c r="B29" s="13" t="s">
        <v>61</v>
      </c>
      <c r="C29" s="8" t="s">
        <v>11</v>
      </c>
      <c r="D29" s="9">
        <v>0</v>
      </c>
      <c r="E29" s="9">
        <v>0</v>
      </c>
      <c r="F29" s="9">
        <f t="shared" si="1"/>
        <v>0</v>
      </c>
    </row>
    <row r="30" spans="1:6" ht="15.75">
      <c r="A30" s="14" t="s">
        <v>62</v>
      </c>
      <c r="B30" s="15" t="s">
        <v>63</v>
      </c>
      <c r="C30" s="16" t="s">
        <v>11</v>
      </c>
      <c r="D30" s="17">
        <v>10921.82</v>
      </c>
      <c r="E30" s="17">
        <f>E5+E12+E15+E19+E22+E23+E24+E25+E26</f>
        <v>916.46</v>
      </c>
      <c r="F30" s="17">
        <f t="shared" si="1"/>
        <v>11838.279999999999</v>
      </c>
    </row>
    <row r="31" spans="1:6" ht="15.75">
      <c r="A31" s="6" t="s">
        <v>64</v>
      </c>
      <c r="B31" s="10" t="s">
        <v>65</v>
      </c>
      <c r="C31" s="8" t="s">
        <v>11</v>
      </c>
      <c r="D31" s="9">
        <v>108.11</v>
      </c>
      <c r="E31" s="9"/>
      <c r="F31" s="9">
        <f t="shared" si="1"/>
        <v>108.11</v>
      </c>
    </row>
    <row r="32" spans="1:6" ht="15.75">
      <c r="A32" s="6"/>
      <c r="B32" s="6" t="s">
        <v>66</v>
      </c>
      <c r="C32" s="8" t="s">
        <v>11</v>
      </c>
      <c r="D32" s="9">
        <v>108.11</v>
      </c>
      <c r="E32" s="9"/>
      <c r="F32" s="9">
        <f t="shared" si="1"/>
        <v>108.11</v>
      </c>
    </row>
    <row r="33" spans="1:6" ht="15.75">
      <c r="A33" s="14" t="s">
        <v>67</v>
      </c>
      <c r="B33" s="15" t="s">
        <v>68</v>
      </c>
      <c r="C33" s="16" t="s">
        <v>11</v>
      </c>
      <c r="D33" s="17">
        <f>D30+D31</f>
        <v>11029.93</v>
      </c>
      <c r="E33" s="17">
        <f>E30+E31</f>
        <v>916.46</v>
      </c>
      <c r="F33" s="17">
        <f t="shared" si="1"/>
        <v>11946.39</v>
      </c>
    </row>
    <row r="34" spans="1:6" ht="15.75">
      <c r="A34" s="6" t="s">
        <v>69</v>
      </c>
      <c r="B34" s="10" t="s">
        <v>70</v>
      </c>
      <c r="C34" s="8" t="s">
        <v>71</v>
      </c>
      <c r="D34" s="9">
        <v>16.06</v>
      </c>
      <c r="E34" s="9"/>
      <c r="F34" s="9"/>
    </row>
    <row r="35" spans="1:6" ht="15.75">
      <c r="A35" s="6" t="s">
        <v>72</v>
      </c>
      <c r="B35" s="10" t="s">
        <v>73</v>
      </c>
      <c r="C35" s="8" t="s">
        <v>71</v>
      </c>
      <c r="D35" s="9">
        <v>15.81</v>
      </c>
      <c r="E35" s="9"/>
      <c r="F35" s="9"/>
    </row>
    <row r="36" spans="1:6" ht="15.75">
      <c r="A36" s="6" t="s">
        <v>74</v>
      </c>
      <c r="B36" s="10" t="s">
        <v>75</v>
      </c>
      <c r="C36" s="8" t="s">
        <v>71</v>
      </c>
      <c r="D36" s="9"/>
      <c r="E36" s="9">
        <f>D35-E38</f>
        <v>0.9600000000000009</v>
      </c>
      <c r="F36" s="9"/>
    </row>
    <row r="37" spans="1:6" ht="15.75">
      <c r="A37" s="6"/>
      <c r="B37" s="10" t="s">
        <v>76</v>
      </c>
      <c r="C37" s="8" t="s">
        <v>77</v>
      </c>
      <c r="D37" s="9"/>
      <c r="E37" s="9">
        <v>6.46</v>
      </c>
      <c r="F37" s="9"/>
    </row>
    <row r="38" spans="1:6" ht="15.75">
      <c r="A38" s="6" t="s">
        <v>78</v>
      </c>
      <c r="B38" s="10" t="s">
        <v>79</v>
      </c>
      <c r="C38" s="8" t="s">
        <v>71</v>
      </c>
      <c r="D38" s="9"/>
      <c r="E38" s="9">
        <v>14.85</v>
      </c>
      <c r="F38" s="9"/>
    </row>
    <row r="39" spans="1:6" ht="15.75">
      <c r="A39" s="6" t="s">
        <v>80</v>
      </c>
      <c r="B39" s="6" t="s">
        <v>81</v>
      </c>
      <c r="C39" s="8" t="s">
        <v>71</v>
      </c>
      <c r="D39" s="9"/>
      <c r="E39" s="9">
        <v>10.45</v>
      </c>
      <c r="F39" s="9"/>
    </row>
    <row r="40" spans="1:6" ht="15.75">
      <c r="A40" s="6" t="s">
        <v>82</v>
      </c>
      <c r="B40" s="6" t="s">
        <v>83</v>
      </c>
      <c r="C40" s="8" t="s">
        <v>71</v>
      </c>
      <c r="D40" s="9"/>
      <c r="E40" s="9">
        <v>0.3</v>
      </c>
      <c r="F40" s="9"/>
    </row>
    <row r="41" spans="1:6" ht="15.75">
      <c r="A41" s="6" t="s">
        <v>84</v>
      </c>
      <c r="B41" s="6" t="s">
        <v>85</v>
      </c>
      <c r="C41" s="8" t="s">
        <v>71</v>
      </c>
      <c r="D41" s="9"/>
      <c r="E41" s="9">
        <v>3.1</v>
      </c>
      <c r="F41" s="9"/>
    </row>
    <row r="42" spans="1:6" ht="15.75">
      <c r="A42" s="6" t="s">
        <v>86</v>
      </c>
      <c r="B42" s="6" t="s">
        <v>87</v>
      </c>
      <c r="C42" s="8" t="s">
        <v>71</v>
      </c>
      <c r="D42" s="9"/>
      <c r="E42" s="9">
        <v>1</v>
      </c>
      <c r="F42" s="9"/>
    </row>
    <row r="43" spans="1:6" ht="15.75">
      <c r="A43" s="6"/>
      <c r="B43" s="10"/>
      <c r="C43" s="8"/>
      <c r="D43" s="9"/>
      <c r="E43" s="9"/>
      <c r="F43" s="9"/>
    </row>
    <row r="44" spans="1:6" ht="15.75">
      <c r="A44" s="6" t="s">
        <v>88</v>
      </c>
      <c r="B44" s="10" t="s">
        <v>89</v>
      </c>
      <c r="C44" s="8" t="s">
        <v>90</v>
      </c>
      <c r="D44" s="9">
        <f>D30/D35</f>
        <v>690.8172043010752</v>
      </c>
      <c r="E44" s="9">
        <f>E30/E38</f>
        <v>61.71447811447812</v>
      </c>
      <c r="F44" s="9">
        <f>D44+E44</f>
        <v>752.5316824155533</v>
      </c>
    </row>
    <row r="45" spans="1:6" ht="15.75">
      <c r="A45" s="14" t="s">
        <v>91</v>
      </c>
      <c r="B45" s="15" t="s">
        <v>92</v>
      </c>
      <c r="C45" s="16" t="s">
        <v>90</v>
      </c>
      <c r="D45" s="17">
        <f>ROUNDDOWN(D33/D35,2)</f>
        <v>697.65</v>
      </c>
      <c r="E45" s="17">
        <f>E33/E38</f>
        <v>61.71447811447812</v>
      </c>
      <c r="F45" s="17">
        <f>E45+D45</f>
        <v>759.3644781144781</v>
      </c>
    </row>
    <row r="47" spans="1:6" ht="15.75">
      <c r="A47" s="26" t="s">
        <v>93</v>
      </c>
      <c r="B47" s="26"/>
      <c r="C47" s="26"/>
      <c r="D47" s="26"/>
      <c r="E47" s="26"/>
      <c r="F47" s="26"/>
    </row>
    <row r="48" spans="1:6" ht="15.75">
      <c r="A48" s="30" t="s">
        <v>94</v>
      </c>
      <c r="B48" s="30"/>
      <c r="C48" s="30"/>
      <c r="D48" s="18" t="s">
        <v>5</v>
      </c>
      <c r="E48" s="29" t="s">
        <v>95</v>
      </c>
      <c r="F48" s="29"/>
    </row>
    <row r="49" spans="1:6" ht="15.75">
      <c r="A49" s="28" t="s">
        <v>96</v>
      </c>
      <c r="B49" s="28"/>
      <c r="C49" s="28"/>
      <c r="D49" s="9" t="s">
        <v>90</v>
      </c>
      <c r="E49" s="29">
        <v>697.65</v>
      </c>
      <c r="F49" s="29"/>
    </row>
    <row r="50" spans="1:6" ht="15.75">
      <c r="A50" s="28" t="s">
        <v>97</v>
      </c>
      <c r="B50" s="28"/>
      <c r="C50" s="28"/>
      <c r="D50" s="9" t="s">
        <v>90</v>
      </c>
      <c r="E50" s="29">
        <v>438.53</v>
      </c>
      <c r="F50" s="29"/>
    </row>
    <row r="51" spans="1:6" ht="15.75">
      <c r="A51" s="28" t="s">
        <v>98</v>
      </c>
      <c r="B51" s="28"/>
      <c r="C51" s="28"/>
      <c r="D51" s="9" t="s">
        <v>90</v>
      </c>
      <c r="E51" s="29">
        <v>0</v>
      </c>
      <c r="F51" s="29"/>
    </row>
    <row r="52" spans="1:6" ht="15.75">
      <c r="A52" s="28" t="s">
        <v>99</v>
      </c>
      <c r="B52" s="28"/>
      <c r="C52" s="28"/>
      <c r="D52" s="9" t="s">
        <v>90</v>
      </c>
      <c r="E52" s="29">
        <v>259.12</v>
      </c>
      <c r="F52" s="29"/>
    </row>
    <row r="53" spans="1:6" ht="15.75">
      <c r="A53" s="28" t="s">
        <v>100</v>
      </c>
      <c r="B53" s="28"/>
      <c r="C53" s="28"/>
      <c r="D53" s="9" t="s">
        <v>90</v>
      </c>
      <c r="E53" s="29">
        <v>106.81</v>
      </c>
      <c r="F53" s="29"/>
    </row>
    <row r="54" spans="1:6" ht="15.75">
      <c r="A54" s="28" t="s">
        <v>101</v>
      </c>
      <c r="B54" s="28"/>
      <c r="C54" s="28"/>
      <c r="D54" s="9" t="s">
        <v>90</v>
      </c>
      <c r="E54" s="29">
        <v>61.71</v>
      </c>
      <c r="F54" s="29"/>
    </row>
    <row r="55" spans="1:6" ht="15.75">
      <c r="A55" s="28" t="s">
        <v>102</v>
      </c>
      <c r="B55" s="28"/>
      <c r="C55" s="28"/>
      <c r="D55" s="9" t="s">
        <v>90</v>
      </c>
      <c r="E55" s="29">
        <v>45.1</v>
      </c>
      <c r="F55" s="29"/>
    </row>
    <row r="56" spans="1:6" ht="15.75">
      <c r="A56" s="28" t="s">
        <v>103</v>
      </c>
      <c r="B56" s="28"/>
      <c r="C56" s="28"/>
      <c r="D56" s="9" t="s">
        <v>90</v>
      </c>
      <c r="E56" s="29">
        <v>804.46</v>
      </c>
      <c r="F56" s="29"/>
    </row>
    <row r="57" spans="1:6" ht="15.75">
      <c r="A57" s="28" t="s">
        <v>104</v>
      </c>
      <c r="B57" s="28"/>
      <c r="C57" s="28"/>
      <c r="D57" s="9" t="s">
        <v>90</v>
      </c>
      <c r="E57" s="29">
        <v>0</v>
      </c>
      <c r="F57" s="29"/>
    </row>
    <row r="58" spans="1:6" ht="15.75">
      <c r="A58" s="28" t="s">
        <v>105</v>
      </c>
      <c r="B58" s="28"/>
      <c r="C58" s="28"/>
      <c r="D58" s="9" t="s">
        <v>90</v>
      </c>
      <c r="E58" s="29">
        <v>0</v>
      </c>
      <c r="F58" s="29"/>
    </row>
    <row r="59" spans="1:6" ht="15.75">
      <c r="A59" s="31" t="s">
        <v>106</v>
      </c>
      <c r="B59" s="31"/>
      <c r="C59" s="31"/>
      <c r="D59" s="17" t="s">
        <v>90</v>
      </c>
      <c r="E59" s="32">
        <v>804.46</v>
      </c>
      <c r="F59" s="32"/>
    </row>
    <row r="61" spans="1:6" ht="15.75">
      <c r="A61" s="25" t="s">
        <v>139</v>
      </c>
      <c r="B61" s="25"/>
      <c r="C61" s="25"/>
      <c r="D61" s="25"/>
      <c r="E61" s="25"/>
      <c r="F61" s="25"/>
    </row>
  </sheetData>
  <mergeCells count="29">
    <mergeCell ref="A58:C58"/>
    <mergeCell ref="A59:C59"/>
    <mergeCell ref="E59:F59"/>
    <mergeCell ref="E55:F55"/>
    <mergeCell ref="E56:F56"/>
    <mergeCell ref="E57:F57"/>
    <mergeCell ref="E58:F58"/>
    <mergeCell ref="A50:C50"/>
    <mergeCell ref="A51:C51"/>
    <mergeCell ref="A56:C56"/>
    <mergeCell ref="A57:C57"/>
    <mergeCell ref="A47:F47"/>
    <mergeCell ref="E48:F48"/>
    <mergeCell ref="A48:C48"/>
    <mergeCell ref="A49:C49"/>
    <mergeCell ref="E54:F54"/>
    <mergeCell ref="A52:C52"/>
    <mergeCell ref="A53:C53"/>
    <mergeCell ref="A54:C54"/>
    <mergeCell ref="A61:F61"/>
    <mergeCell ref="A1:F1"/>
    <mergeCell ref="A2:F2"/>
    <mergeCell ref="A3:F3"/>
    <mergeCell ref="A55:C55"/>
    <mergeCell ref="E49:F49"/>
    <mergeCell ref="E50:F50"/>
    <mergeCell ref="E51:F51"/>
    <mergeCell ref="E52:F52"/>
    <mergeCell ref="E53:F53"/>
  </mergeCells>
  <printOptions/>
  <pageMargins left="0.61" right="0.2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5" sqref="D5"/>
    </sheetView>
  </sheetViews>
  <sheetFormatPr defaultColWidth="9.00390625" defaultRowHeight="12.75"/>
  <cols>
    <col min="1" max="1" width="9.125" style="1" customWidth="1"/>
    <col min="2" max="2" width="55.00390625" style="5" customWidth="1"/>
    <col min="3" max="3" width="18.125" style="1" customWidth="1"/>
    <col min="4" max="4" width="18.25390625" style="1" customWidth="1"/>
    <col min="5" max="16384" width="9.125" style="1" customWidth="1"/>
  </cols>
  <sheetData>
    <row r="1" spans="1:4" ht="15.75">
      <c r="A1" s="26" t="s">
        <v>107</v>
      </c>
      <c r="B1" s="26"/>
      <c r="C1" s="26"/>
      <c r="D1" s="26"/>
    </row>
    <row r="2" spans="1:4" ht="15.75">
      <c r="A2" s="26" t="s">
        <v>129</v>
      </c>
      <c r="B2" s="26"/>
      <c r="C2" s="26"/>
      <c r="D2" s="26"/>
    </row>
    <row r="3" spans="1:4" ht="15.75">
      <c r="A3" s="26" t="s">
        <v>126</v>
      </c>
      <c r="B3" s="26"/>
      <c r="C3" s="26"/>
      <c r="D3" s="26"/>
    </row>
    <row r="4" spans="1:4" ht="36" customHeight="1">
      <c r="A4" s="22" t="s">
        <v>3</v>
      </c>
      <c r="B4" s="3" t="s">
        <v>110</v>
      </c>
      <c r="C4" s="3" t="s">
        <v>111</v>
      </c>
      <c r="D4" s="22" t="s">
        <v>94</v>
      </c>
    </row>
    <row r="5" spans="1:4" ht="31.5">
      <c r="A5" s="10" t="s">
        <v>112</v>
      </c>
      <c r="B5" s="7" t="s">
        <v>127</v>
      </c>
      <c r="C5" s="10" t="s">
        <v>113</v>
      </c>
      <c r="D5" s="10">
        <v>8.6</v>
      </c>
    </row>
    <row r="6" spans="1:4" ht="15.75">
      <c r="A6" s="10" t="s">
        <v>114</v>
      </c>
      <c r="B6" s="7" t="s">
        <v>128</v>
      </c>
      <c r="C6" s="10"/>
      <c r="D6" s="10">
        <v>8.6</v>
      </c>
    </row>
    <row r="7" spans="1:4" ht="15.75">
      <c r="A7" s="10" t="s">
        <v>115</v>
      </c>
      <c r="B7" s="7" t="s">
        <v>130</v>
      </c>
      <c r="C7" s="10" t="s">
        <v>116</v>
      </c>
      <c r="D7" s="10">
        <v>2</v>
      </c>
    </row>
    <row r="8" spans="1:4" ht="15.75">
      <c r="A8" s="10"/>
      <c r="B8" s="7" t="s">
        <v>128</v>
      </c>
      <c r="C8" s="10"/>
      <c r="D8" s="10">
        <v>2</v>
      </c>
    </row>
    <row r="9" spans="1:4" ht="31.5" customHeight="1">
      <c r="A9" s="10" t="s">
        <v>117</v>
      </c>
      <c r="B9" s="7" t="s">
        <v>108</v>
      </c>
      <c r="C9" s="7"/>
      <c r="D9" s="7"/>
    </row>
    <row r="10" spans="1:4" ht="15.75">
      <c r="A10" s="10" t="s">
        <v>118</v>
      </c>
      <c r="B10" s="7" t="s">
        <v>138</v>
      </c>
      <c r="C10" s="10" t="s">
        <v>119</v>
      </c>
      <c r="D10" s="10">
        <v>5.8</v>
      </c>
    </row>
    <row r="11" spans="1:4" ht="15.75">
      <c r="A11" s="10" t="s">
        <v>120</v>
      </c>
      <c r="B11" s="7" t="s">
        <v>109</v>
      </c>
      <c r="C11" s="33" t="s">
        <v>121</v>
      </c>
      <c r="D11" s="33"/>
    </row>
    <row r="12" spans="1:4" ht="15.75">
      <c r="A12" s="10" t="s">
        <v>122</v>
      </c>
      <c r="B12" s="7" t="s">
        <v>131</v>
      </c>
      <c r="C12" s="10" t="s">
        <v>116</v>
      </c>
      <c r="D12" s="10">
        <v>1</v>
      </c>
    </row>
    <row r="13" spans="1:4" ht="47.25">
      <c r="A13" s="10" t="s">
        <v>123</v>
      </c>
      <c r="B13" s="7" t="s">
        <v>134</v>
      </c>
      <c r="C13" s="8" t="s">
        <v>132</v>
      </c>
      <c r="D13" s="23">
        <f>('структура затрат 2011'!D7+'структура затрат 2011'!D10)*1.14/'структура затрат 2011'!D35</f>
        <v>159.76584440227705</v>
      </c>
    </row>
    <row r="14" spans="1:4" ht="47.25">
      <c r="A14" s="10" t="s">
        <v>124</v>
      </c>
      <c r="B14" s="7" t="s">
        <v>135</v>
      </c>
      <c r="C14" s="8" t="s">
        <v>133</v>
      </c>
      <c r="D14" s="23">
        <f>'структура затрат 2011'!F13/'структура затрат 2011'!D35</f>
        <v>22.055660974067045</v>
      </c>
    </row>
    <row r="15" spans="1:4" ht="47.25">
      <c r="A15" s="10" t="s">
        <v>125</v>
      </c>
      <c r="B15" s="7" t="s">
        <v>136</v>
      </c>
      <c r="C15" s="8" t="s">
        <v>137</v>
      </c>
      <c r="D15" s="24">
        <f>'структура затрат 2011'!F16/'структура затрат 2011'!D35</f>
        <v>0.14320050600885517</v>
      </c>
    </row>
  </sheetData>
  <mergeCells count="4">
    <mergeCell ref="C11:D11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ЮСуслова</dc:creator>
  <cp:keywords/>
  <dc:description/>
  <cp:lastModifiedBy>ЮСуслова</cp:lastModifiedBy>
  <dcterms:created xsi:type="dcterms:W3CDTF">2011-03-02T07:48:39Z</dcterms:created>
  <dcterms:modified xsi:type="dcterms:W3CDTF">2011-03-02T10:59:48Z</dcterms:modified>
  <cp:category/>
  <cp:version/>
  <cp:contentType/>
  <cp:contentStatus/>
</cp:coreProperties>
</file>